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D44" i="2" l="1"/>
  <c r="D22" i="2" l="1"/>
  <c r="D20" i="2"/>
  <c r="D19" i="2"/>
  <c r="D18" i="2"/>
  <c r="D17" i="2"/>
  <c r="D16" i="2"/>
  <c r="D15" i="2"/>
  <c r="D14" i="2"/>
  <c r="D13" i="2"/>
  <c r="D12" i="2"/>
  <c r="D10" i="2"/>
  <c r="D9" i="2"/>
  <c r="D8" i="2"/>
  <c r="D7" i="2"/>
  <c r="D6" i="2"/>
  <c r="D5" i="2"/>
  <c r="C15" i="2"/>
  <c r="B15" i="2"/>
  <c r="C10" i="2" l="1"/>
  <c r="B16" i="2"/>
  <c r="B50" i="2" l="1"/>
  <c r="B51" i="2" l="1"/>
  <c r="C45" i="2" l="1"/>
  <c r="B45" i="2"/>
  <c r="C6" i="2" l="1"/>
  <c r="C24" i="2" l="1"/>
  <c r="B24" i="2"/>
  <c r="B53" i="2" l="1"/>
  <c r="D28" i="2" l="1"/>
  <c r="D29" i="2"/>
  <c r="D26" i="2"/>
  <c r="C16" i="2" l="1"/>
  <c r="D27" i="2" l="1"/>
  <c r="D37" i="2" l="1"/>
  <c r="D24" i="2" l="1"/>
  <c r="D35" i="2" l="1"/>
  <c r="D40" i="2" l="1"/>
  <c r="D34" i="2" l="1"/>
  <c r="D36" i="2"/>
  <c r="D38" i="2"/>
  <c r="D39" i="2"/>
  <c r="D41" i="2"/>
  <c r="D42" i="2"/>
  <c r="D43" i="2"/>
  <c r="B6" i="2" l="1"/>
  <c r="C5" i="2"/>
  <c r="C32" i="2" s="1"/>
  <c r="C46" i="2" s="1"/>
  <c r="B5" i="2" l="1"/>
  <c r="D45" i="2"/>
  <c r="B32" i="2" l="1"/>
  <c r="B46" i="2" s="1"/>
</calcChain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<sst xmlns="http://schemas.openxmlformats.org/spreadsheetml/2006/main" count="58" uniqueCount="57">
  <si>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</si>
  <si>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</si>
  <si>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</si>
  <si>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</si>
  <si>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</si>
  <si>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</si>
  <si>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</si>
  <si>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</si>
  <si>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</si>
  <si>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</si>
  <si>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</si>
  <si>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</si>
  <si>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</si>
  <si>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</si>
  <si>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</si>
  <si>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</si>
  <si>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</si>
  <si>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</si>
  <si>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</si>
  <si>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</si>
  <si>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</si>
  <si>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</si>
  <si>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</si>
  <si>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</si>
  <si>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</si>
  <si>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</si>
  <si>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</si>
  <si>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</si>
  <si>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</si>
  <si>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</si>
  <si>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</si>
  <si>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</si>
  <si>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</si>
  <si>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</si>
  <si>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</si>
  <si>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</si>
  <si>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</si>
  <si>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</si>
  <si>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</si>
  <si>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</si>
  <si>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</si>
  <si>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</si>
  <si>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</si>
  <si>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</si>
  <si>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</si>
  <si>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</si>
  <si>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</si>
  <si>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</si>
  <si>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</si>
  <si>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</si>
  <si>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</si>
  <si>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</si>
  <si>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</si>
  <si>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-</t>
  </si>
  <si>
    <t>Утвержденный бюджет
 на 2022 год</t>
  </si>
  <si>
    <t xml:space="preserve">Прочие межбюджетные трансферты общего характера бюджетам субъектов Российской Федерации и муниципальных образований </t>
  </si>
  <si>
    <t xml:space="preserve">             Информация об исполнении  бюджета МО "Город Майкоп"
 на 1 августа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</si>
</sst>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  <numFmt numFmtId="169" formatCode="_-* #,##0.0\ _₽_-;\-* #,##0.0\ _₽_-;_-* &quot;-&quot;??\ _₽_-;_-@_-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" fontId="46" fillId="0" borderId="0" xfId="272" applyNumberFormat="1" applyFont="1" applyFill="1" applyBorder="1" applyProtection="1">
      <alignment horizontal="right"/>
    </xf>
    <xf numFmtId="164" fontId="46" fillId="0" borderId="0" xfId="0" applyNumberFormat="1" applyFont="1" applyFill="1"/>
    <xf numFmtId="0" fontId="46" fillId="0" borderId="0" xfId="0" applyFont="1" applyFill="1" applyBorder="1" applyAlignment="1">
      <alignment wrapText="1"/>
    </xf>
    <xf numFmtId="164" fontId="45" fillId="0" borderId="2" xfId="0" applyNumberFormat="1" applyFont="1" applyFill="1" applyBorder="1" applyAlignment="1">
      <alignment horizontal="center" vertical="center" wrapText="1"/>
    </xf>
    <xf numFmtId="0" fontId="58" fillId="0" borderId="0" xfId="216" applyFont="1" applyFill="1" applyBorder="1" applyAlignment="1" applyProtection="1">
      <alignment horizontal="right"/>
    </xf>
    <xf numFmtId="0" fontId="46" fillId="0" borderId="0" xfId="0" applyFont="1" applyFill="1" applyBorder="1"/>
    <xf numFmtId="43" fontId="46" fillId="0" borderId="0" xfId="920" applyFont="1" applyFill="1"/>
    <xf numFmtId="43" fontId="46" fillId="0" borderId="0" xfId="920" applyFont="1" applyFill="1" applyBorder="1"/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168" fontId="60" fillId="0" borderId="0" xfId="920" applyNumberFormat="1" applyFont="1" applyFill="1" applyBorder="1" applyAlignment="1" applyProtection="1">
      <alignment horizontal="right" shrinkToFit="1"/>
    </xf>
    <xf numFmtId="164" fontId="46" fillId="0" borderId="0" xfId="0" applyNumberFormat="1" applyFont="1" applyFill="1" applyBorder="1" applyAlignment="1">
      <alignment horizontal="right"/>
    </xf>
    <xf numFmtId="164" fontId="45" fillId="37" borderId="2" xfId="0" applyNumberFormat="1" applyFont="1" applyFill="1" applyBorder="1" applyAlignment="1">
      <alignment wrapText="1"/>
    </xf>
    <xf numFmtId="164" fontId="46" fillId="37" borderId="2" xfId="0" applyNumberFormat="1" applyFont="1" applyFill="1" applyBorder="1"/>
    <xf numFmtId="164" fontId="46" fillId="37" borderId="2" xfId="0" applyNumberFormat="1" applyFont="1" applyFill="1" applyBorder="1" applyAlignment="1">
      <alignment wrapText="1"/>
    </xf>
    <xf numFmtId="4" fontId="46" fillId="0" borderId="0" xfId="0" applyNumberFormat="1" applyFont="1" applyFill="1" applyBorder="1" applyAlignment="1">
      <alignment horizontal="right"/>
    </xf>
    <xf numFmtId="43" fontId="46" fillId="0" borderId="0" xfId="920" applyFont="1" applyFill="1" applyBorder="1" applyAlignment="1"/>
    <xf numFmtId="43" fontId="58" fillId="0" borderId="0" xfId="920" applyFont="1" applyFill="1" applyBorder="1" applyAlignment="1" applyProtection="1">
      <alignment horizontal="right"/>
    </xf>
    <xf numFmtId="4" fontId="45" fillId="0" borderId="0" xfId="126" applyNumberFormat="1" applyFont="1" applyFill="1" applyBorder="1" applyAlignment="1" applyProtection="1">
      <alignment horizontal="right"/>
    </xf>
    <xf numFmtId="164" fontId="45" fillId="37" borderId="2" xfId="0" applyNumberFormat="1" applyFont="1" applyFill="1" applyBorder="1" applyAlignment="1">
      <alignment horizontal="center" wrapText="1"/>
    </xf>
    <xf numFmtId="164" fontId="45" fillId="37" borderId="2" xfId="0" applyNumberFormat="1" applyFont="1" applyFill="1" applyBorder="1"/>
    <xf numFmtId="164" fontId="46" fillId="37" borderId="1" xfId="272" applyNumberFormat="1" applyFont="1" applyFill="1" applyProtection="1">
      <alignment horizontal="right"/>
    </xf>
    <xf numFmtId="164" fontId="59" fillId="37" borderId="2" xfId="0" applyNumberFormat="1" applyFont="1" applyFill="1" applyBorder="1" applyAlignment="1">
      <alignment wrapText="1"/>
    </xf>
    <xf numFmtId="164" fontId="46" fillId="37" borderId="73" xfId="0" applyNumberFormat="1" applyFont="1" applyFill="1" applyBorder="1" applyAlignment="1">
      <alignment wrapText="1"/>
    </xf>
    <xf numFmtId="164" fontId="46" fillId="37" borderId="3" xfId="272" applyNumberFormat="1" applyFont="1" applyFill="1" applyBorder="1" applyProtection="1">
      <alignment horizontal="right"/>
    </xf>
    <xf numFmtId="164" fontId="46" fillId="37" borderId="2" xfId="272" applyNumberFormat="1" applyFont="1" applyFill="1" applyBorder="1" applyProtection="1">
      <alignment horizontal="right"/>
    </xf>
    <xf numFmtId="164" fontId="45" fillId="37" borderId="71" xfId="0" applyNumberFormat="1" applyFont="1" applyFill="1" applyBorder="1"/>
    <xf numFmtId="164" fontId="45" fillId="37" borderId="2" xfId="0" applyNumberFormat="1" applyFont="1" applyFill="1" applyBorder="1" applyAlignment="1">
      <alignment horizontal="right"/>
    </xf>
    <xf numFmtId="164" fontId="45" fillId="37" borderId="71" xfId="0" applyNumberFormat="1" applyFont="1" applyFill="1" applyBorder="1" applyAlignment="1">
      <alignment wrapText="1"/>
    </xf>
    <xf numFmtId="164" fontId="46" fillId="37" borderId="72" xfId="272" applyNumberFormat="1" applyFont="1" applyFill="1" applyBorder="1" applyProtection="1">
      <alignment horizontal="right"/>
    </xf>
    <xf numFmtId="164" fontId="46" fillId="37" borderId="2" xfId="0" applyNumberFormat="1" applyFont="1" applyFill="1" applyBorder="1" applyAlignment="1">
      <alignment horizontal="right"/>
    </xf>
    <xf numFmtId="164" fontId="46" fillId="37" borderId="74" xfId="0" applyNumberFormat="1" applyFont="1" applyFill="1" applyBorder="1" applyAlignment="1">
      <alignment horizontal="right"/>
    </xf>
    <xf numFmtId="4" fontId="24" fillId="0" borderId="0" xfId="104" applyNumberFormat="1" applyFill="1" applyAlignment="1" applyProtection="1">
      <alignment horizontal="right"/>
    </xf>
    <xf numFmtId="164" fontId="45" fillId="0" borderId="2" xfId="0" applyNumberFormat="1" applyFont="1" applyFill="1" applyBorder="1" applyAlignment="1">
      <alignment horizontal="center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2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>
      <alignment wrapText="1"/>
    </xf>
    <xf numFmtId="168" fontId="58" fillId="0" borderId="2" xfId="920" applyNumberFormat="1" applyFont="1" applyFill="1" applyBorder="1" applyAlignment="1" applyProtection="1"/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169" fontId="46" fillId="0" borderId="4" xfId="920" applyNumberFormat="1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6" fontId="46" fillId="0" borderId="2" xfId="920" applyNumberFormat="1" applyFont="1" applyFill="1" applyBorder="1"/>
    <xf numFmtId="169" fontId="46" fillId="0" borderId="77" xfId="920" applyNumberFormat="1" applyFont="1" applyFill="1" applyBorder="1" applyAlignment="1" applyProtection="1">
      <alignment horizontal="right"/>
    </xf>
    <xf numFmtId="167" fontId="46" fillId="0" borderId="73" xfId="920" applyNumberFormat="1" applyFont="1" applyFill="1" applyBorder="1" applyAlignment="1" applyProtection="1">
      <alignment horizontal="right"/>
    </xf>
    <xf numFmtId="169" fontId="46" fillId="0" borderId="2" xfId="920" applyNumberFormat="1" applyFont="1" applyFill="1" applyBorder="1" applyAlignment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9" fontId="45" fillId="0" borderId="2" xfId="920" applyNumberFormat="1" applyFont="1" applyFill="1" applyBorder="1" applyAlignment="1">
      <alignment horizontal="right"/>
    </xf>
    <xf numFmtId="164" fontId="45" fillId="0" borderId="2" xfId="0" applyNumberFormat="1" applyFont="1" applyFill="1" applyBorder="1"/>
    <xf numFmtId="43" fontId="46" fillId="0" borderId="0" xfId="920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4" fontId="46" fillId="0" borderId="0" xfId="219" applyNumberFormat="1" applyFont="1" applyFill="1" applyBorder="1" applyAlignment="1" applyProtection="1">
      <alignment horizontal="right"/>
    </xf>
    <xf numFmtId="164" fontId="46" fillId="0" borderId="0" xfId="0" applyNumberFormat="1" applyFont="1" applyFill="1" applyBorder="1"/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  <xf numFmtId="164" fontId="46" fillId="0" borderId="2" xfId="0" applyNumberFormat="1" applyFont="1" applyFill="1" applyBorder="1" applyAlignment="1">
      <alignment wrapText="1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20" zoomScaleNormal="12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B43" sqref="B43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9.42578125" style="1" customWidth="1"/>
    <col min="4" max="4" width="15.140625" style="1" customWidth="1"/>
    <col min="5" max="5" width="21.5703125" style="1" customWidth="1"/>
    <col min="6" max="6" width="19.140625" style="1" customWidth="1"/>
    <col min="7" max="7" width="22" style="1" customWidth="1"/>
    <col min="8" max="8" width="20.7109375" style="1" customWidth="1"/>
    <col min="9" max="16384" width="9.140625" style="1"/>
  </cols>
  <sheetData>
    <row r="1" spans="1:6" ht="36.75" customHeight="1" x14ac:dyDescent="0.25">
      <c r="A1" s="70" t="s">
        <v>56</v>
      </c>
      <c r="B1" s="70"/>
      <c r="C1" s="70"/>
      <c r="D1" s="70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33</v>
      </c>
      <c r="B3" s="8" t="s">
        <v>54</v>
      </c>
      <c r="C3" s="8" t="s">
        <v>0</v>
      </c>
      <c r="D3" s="8" t="s">
        <v>1</v>
      </c>
    </row>
    <row r="4" spans="1:6" x14ac:dyDescent="0.25">
      <c r="A4" s="68" t="s">
        <v>8</v>
      </c>
      <c r="B4" s="68"/>
      <c r="C4" s="68"/>
      <c r="D4" s="69"/>
    </row>
    <row r="5" spans="1:6" ht="15.6" customHeight="1" x14ac:dyDescent="0.25">
      <c r="A5" s="25" t="s">
        <v>39</v>
      </c>
      <c r="B5" s="26">
        <f>B6+B16</f>
        <v>1864959.9</v>
      </c>
      <c r="C5" s="32">
        <f>C6+C16</f>
        <v>1074566.0999999999</v>
      </c>
      <c r="D5" s="33">
        <f t="shared" ref="D5:D10" si="0">C5/B5*100</f>
        <v>57.618724134497469</v>
      </c>
      <c r="E5" s="5"/>
      <c r="F5" s="5"/>
    </row>
    <row r="6" spans="1:6" x14ac:dyDescent="0.25">
      <c r="A6" s="25" t="s">
        <v>24</v>
      </c>
      <c r="B6" s="18">
        <f>B7+B8+B9+B10+B15</f>
        <v>1677018</v>
      </c>
      <c r="C6" s="34">
        <f>C7+C8+C9+C10+C15</f>
        <v>935099.09999999986</v>
      </c>
      <c r="D6" s="33">
        <f t="shared" si="0"/>
        <v>55.759634064750642</v>
      </c>
      <c r="E6" s="5"/>
      <c r="F6" s="5"/>
    </row>
    <row r="7" spans="1:6" x14ac:dyDescent="0.25">
      <c r="A7" s="20" t="s">
        <v>3</v>
      </c>
      <c r="B7" s="27">
        <v>881967</v>
      </c>
      <c r="C7" s="35">
        <v>455694.3</v>
      </c>
      <c r="D7" s="36">
        <f t="shared" si="0"/>
        <v>51.6679535628884</v>
      </c>
    </row>
    <row r="8" spans="1:6" ht="30" customHeight="1" x14ac:dyDescent="0.25">
      <c r="A8" s="20" t="s">
        <v>4</v>
      </c>
      <c r="B8" s="27">
        <v>35964</v>
      </c>
      <c r="C8" s="35">
        <v>23268.2</v>
      </c>
      <c r="D8" s="36">
        <f t="shared" si="0"/>
        <v>64.698587476365248</v>
      </c>
    </row>
    <row r="9" spans="1:6" ht="19.899999999999999" customHeight="1" x14ac:dyDescent="0.25">
      <c r="A9" s="20" t="s">
        <v>50</v>
      </c>
      <c r="B9" s="27">
        <v>480477</v>
      </c>
      <c r="C9" s="27">
        <v>341276.2</v>
      </c>
      <c r="D9" s="37">
        <f t="shared" si="0"/>
        <v>71.028623638592478</v>
      </c>
    </row>
    <row r="10" spans="1:6" ht="19.899999999999999" customHeight="1" x14ac:dyDescent="0.25">
      <c r="A10" s="20" t="s">
        <v>29</v>
      </c>
      <c r="B10" s="27">
        <v>243307</v>
      </c>
      <c r="C10" s="27">
        <f>C12+C13+C14</f>
        <v>92815.200000000012</v>
      </c>
      <c r="D10" s="36">
        <f t="shared" si="0"/>
        <v>38.147361152782295</v>
      </c>
    </row>
    <row r="11" spans="1:6" ht="17.45" customHeight="1" x14ac:dyDescent="0.25">
      <c r="A11" s="20" t="s">
        <v>30</v>
      </c>
      <c r="B11" s="19"/>
      <c r="C11" s="19"/>
      <c r="D11" s="19"/>
    </row>
    <row r="12" spans="1:6" x14ac:dyDescent="0.25">
      <c r="A12" s="28" t="s">
        <v>36</v>
      </c>
      <c r="B12" s="27">
        <v>71899</v>
      </c>
      <c r="C12" s="27">
        <v>-5753.6</v>
      </c>
      <c r="D12" s="36">
        <f t="shared" ref="D12:D20" si="1">C12/B12*100</f>
        <v>-8.0023366110794321</v>
      </c>
      <c r="F12" s="6"/>
    </row>
    <row r="13" spans="1:6" x14ac:dyDescent="0.25">
      <c r="A13" s="28" t="s">
        <v>32</v>
      </c>
      <c r="B13" s="27">
        <v>99421</v>
      </c>
      <c r="C13" s="27">
        <v>63571</v>
      </c>
      <c r="D13" s="36">
        <f t="shared" si="1"/>
        <v>63.941219661842062</v>
      </c>
      <c r="F13" s="6"/>
    </row>
    <row r="14" spans="1:6" x14ac:dyDescent="0.25">
      <c r="A14" s="28" t="s">
        <v>37</v>
      </c>
      <c r="B14" s="27">
        <v>71987</v>
      </c>
      <c r="C14" s="27">
        <v>34997.800000000003</v>
      </c>
      <c r="D14" s="36">
        <f t="shared" si="1"/>
        <v>48.616833594954649</v>
      </c>
      <c r="F14" s="6"/>
    </row>
    <row r="15" spans="1:6" x14ac:dyDescent="0.25">
      <c r="A15" s="20" t="s">
        <v>51</v>
      </c>
      <c r="B15" s="27">
        <f>9196+26107</f>
        <v>35303</v>
      </c>
      <c r="C15" s="27">
        <f>7324.8+14722.3-1.9</f>
        <v>22045.199999999997</v>
      </c>
      <c r="D15" s="19">
        <f t="shared" si="1"/>
        <v>62.445684502733471</v>
      </c>
      <c r="F15" s="6"/>
    </row>
    <row r="16" spans="1:6" x14ac:dyDescent="0.25">
      <c r="A16" s="25" t="s">
        <v>25</v>
      </c>
      <c r="B16" s="26">
        <f>B17+B18+B19+B20+B22+B23</f>
        <v>187941.90000000002</v>
      </c>
      <c r="C16" s="26">
        <f>SUM(C17:C23)</f>
        <v>139467</v>
      </c>
      <c r="D16" s="26">
        <f t="shared" si="1"/>
        <v>74.20750774574482</v>
      </c>
    </row>
    <row r="17" spans="1:8" ht="45" x14ac:dyDescent="0.25">
      <c r="A17" s="20" t="s">
        <v>26</v>
      </c>
      <c r="B17" s="27">
        <v>120149.3</v>
      </c>
      <c r="C17" s="27">
        <v>90301.9</v>
      </c>
      <c r="D17" s="27">
        <f t="shared" si="1"/>
        <v>75.158074162729193</v>
      </c>
    </row>
    <row r="18" spans="1:8" ht="28.5" customHeight="1" x14ac:dyDescent="0.25">
      <c r="A18" s="20" t="s">
        <v>27</v>
      </c>
      <c r="B18" s="27">
        <v>9610</v>
      </c>
      <c r="C18" s="27">
        <v>5060.5</v>
      </c>
      <c r="D18" s="27">
        <f t="shared" si="1"/>
        <v>52.658688865764823</v>
      </c>
      <c r="G18" s="7"/>
    </row>
    <row r="19" spans="1:8" ht="27.75" customHeight="1" x14ac:dyDescent="0.25">
      <c r="A19" s="20" t="s">
        <v>38</v>
      </c>
      <c r="B19" s="27">
        <v>22904.400000000001</v>
      </c>
      <c r="C19" s="27">
        <v>16930.400000000001</v>
      </c>
      <c r="D19" s="27">
        <f t="shared" si="1"/>
        <v>73.917675206510538</v>
      </c>
      <c r="G19" s="7"/>
    </row>
    <row r="20" spans="1:8" ht="29.25" customHeight="1" x14ac:dyDescent="0.25">
      <c r="A20" s="29" t="s">
        <v>5</v>
      </c>
      <c r="B20" s="30">
        <v>30286.2</v>
      </c>
      <c r="C20" s="30">
        <v>22954.6</v>
      </c>
      <c r="D20" s="30">
        <f t="shared" si="1"/>
        <v>75.792275029551405</v>
      </c>
    </row>
    <row r="21" spans="1:8" hidden="1" x14ac:dyDescent="0.25">
      <c r="A21" s="20" t="s">
        <v>45</v>
      </c>
      <c r="B21" s="31"/>
      <c r="C21" s="31"/>
      <c r="D21" s="31"/>
    </row>
    <row r="22" spans="1:8" x14ac:dyDescent="0.25">
      <c r="A22" s="20" t="s">
        <v>6</v>
      </c>
      <c r="B22" s="31">
        <v>4992</v>
      </c>
      <c r="C22" s="31">
        <v>4219.6000000000004</v>
      </c>
      <c r="D22" s="31">
        <f>C22/B22*100</f>
        <v>84.527243589743591</v>
      </c>
    </row>
    <row r="23" spans="1:8" x14ac:dyDescent="0.25">
      <c r="A23" s="20" t="s">
        <v>28</v>
      </c>
      <c r="B23" s="31"/>
      <c r="C23" s="31"/>
      <c r="D23" s="31"/>
    </row>
    <row r="24" spans="1:8" x14ac:dyDescent="0.25">
      <c r="A24" s="40" t="s">
        <v>7</v>
      </c>
      <c r="B24" s="41">
        <f>SUM(B25:B31)</f>
        <v>3003422.3</v>
      </c>
      <c r="C24" s="41">
        <f>SUM(C25:C31)</f>
        <v>1933877.9000000001</v>
      </c>
      <c r="D24" s="42">
        <f>C24/B24*100</f>
        <v>64.389143677863757</v>
      </c>
      <c r="E24" s="24"/>
      <c r="F24" s="24"/>
    </row>
    <row r="25" spans="1:8" ht="14.25" hidden="1" customHeight="1" x14ac:dyDescent="0.25">
      <c r="A25" s="43" t="s">
        <v>40</v>
      </c>
      <c r="B25" s="44"/>
      <c r="C25" s="44"/>
      <c r="D25" s="45"/>
      <c r="E25" s="16"/>
      <c r="F25" s="16"/>
    </row>
    <row r="26" spans="1:8" x14ac:dyDescent="0.25">
      <c r="A26" s="43" t="s">
        <v>42</v>
      </c>
      <c r="B26" s="44">
        <v>1415983.2</v>
      </c>
      <c r="C26" s="44">
        <v>716616.3</v>
      </c>
      <c r="D26" s="45">
        <f>C26/B26*100</f>
        <v>50.609096209616055</v>
      </c>
      <c r="E26" s="21"/>
      <c r="F26" s="21"/>
    </row>
    <row r="27" spans="1:8" x14ac:dyDescent="0.25">
      <c r="A27" s="43" t="s">
        <v>41</v>
      </c>
      <c r="B27" s="44">
        <v>1328069.6000000001</v>
      </c>
      <c r="C27" s="44">
        <v>963946.5</v>
      </c>
      <c r="D27" s="45">
        <f>C27/B27*100</f>
        <v>72.58252880722516</v>
      </c>
      <c r="E27" s="61"/>
      <c r="F27" s="22"/>
    </row>
    <row r="28" spans="1:8" x14ac:dyDescent="0.25">
      <c r="A28" s="43" t="s">
        <v>43</v>
      </c>
      <c r="B28" s="44">
        <v>259369.5</v>
      </c>
      <c r="C28" s="44">
        <v>249680.7</v>
      </c>
      <c r="D28" s="45">
        <f t="shared" ref="D28:D29" si="2">C28/B28*100</f>
        <v>96.264479825114364</v>
      </c>
      <c r="E28" s="17"/>
      <c r="F28" s="17"/>
    </row>
    <row r="29" spans="1:8" ht="30" hidden="1" x14ac:dyDescent="0.25">
      <c r="A29" s="46" t="s">
        <v>52</v>
      </c>
      <c r="B29" s="47"/>
      <c r="C29" s="47"/>
      <c r="D29" s="45" t="e">
        <f t="shared" si="2"/>
        <v>#DIV/0!</v>
      </c>
      <c r="E29" s="62"/>
      <c r="F29" s="17"/>
    </row>
    <row r="30" spans="1:8" ht="45" x14ac:dyDescent="0.25">
      <c r="A30" s="48" t="s">
        <v>46</v>
      </c>
      <c r="B30" s="44" t="s">
        <v>53</v>
      </c>
      <c r="C30" s="49">
        <v>29655.1</v>
      </c>
      <c r="D30" s="45"/>
      <c r="E30" s="62"/>
      <c r="F30" s="17"/>
    </row>
    <row r="31" spans="1:8" ht="44.25" customHeight="1" x14ac:dyDescent="0.25">
      <c r="A31" s="48" t="s">
        <v>44</v>
      </c>
      <c r="B31" s="44" t="s">
        <v>53</v>
      </c>
      <c r="C31" s="47">
        <v>-26020.7</v>
      </c>
      <c r="D31" s="45"/>
      <c r="E31" s="62"/>
      <c r="F31" s="17"/>
    </row>
    <row r="32" spans="1:8" x14ac:dyDescent="0.25">
      <c r="A32" s="50" t="s">
        <v>31</v>
      </c>
      <c r="B32" s="51">
        <f>B24+B5</f>
        <v>4868382.1999999993</v>
      </c>
      <c r="C32" s="51">
        <f>C5+C24</f>
        <v>3008444</v>
      </c>
      <c r="D32" s="42"/>
      <c r="E32" s="63"/>
      <c r="F32" s="23"/>
      <c r="G32" s="9"/>
      <c r="H32" s="10"/>
    </row>
    <row r="33" spans="1:8" ht="17.45" customHeight="1" x14ac:dyDescent="0.25">
      <c r="A33" s="65" t="s">
        <v>9</v>
      </c>
      <c r="B33" s="66"/>
      <c r="C33" s="66"/>
      <c r="D33" s="67"/>
      <c r="E33" s="10"/>
      <c r="F33" s="10"/>
    </row>
    <row r="34" spans="1:8" x14ac:dyDescent="0.25">
      <c r="A34" s="48" t="s">
        <v>10</v>
      </c>
      <c r="B34" s="52">
        <v>276970.59999999998</v>
      </c>
      <c r="C34" s="52">
        <v>128975.6</v>
      </c>
      <c r="D34" s="53">
        <f t="shared" ref="D34:D45" si="3">C34/B34*100</f>
        <v>46.566530888115935</v>
      </c>
      <c r="E34" s="64"/>
      <c r="F34" s="11"/>
    </row>
    <row r="35" spans="1:8" ht="29.25" customHeight="1" x14ac:dyDescent="0.25">
      <c r="A35" s="48" t="s">
        <v>11</v>
      </c>
      <c r="B35" s="52">
        <v>45062.6</v>
      </c>
      <c r="C35" s="52">
        <v>23887.3</v>
      </c>
      <c r="D35" s="53">
        <f>C35/B35*100</f>
        <v>53.009147275123937</v>
      </c>
      <c r="E35" s="12"/>
      <c r="F35" s="11"/>
    </row>
    <row r="36" spans="1:8" x14ac:dyDescent="0.25">
      <c r="A36" s="48" t="s">
        <v>12</v>
      </c>
      <c r="B36" s="52">
        <v>785191.7</v>
      </c>
      <c r="C36" s="52">
        <v>471026.7</v>
      </c>
      <c r="D36" s="53">
        <f t="shared" si="3"/>
        <v>59.988751791441508</v>
      </c>
      <c r="E36" s="12"/>
      <c r="F36" s="11"/>
    </row>
    <row r="37" spans="1:8" x14ac:dyDescent="0.25">
      <c r="A37" s="48" t="s">
        <v>13</v>
      </c>
      <c r="B37" s="52">
        <v>774299</v>
      </c>
      <c r="C37" s="52">
        <v>255663.5</v>
      </c>
      <c r="D37" s="53">
        <f t="shared" si="3"/>
        <v>33.018704660602687</v>
      </c>
      <c r="E37" s="12"/>
      <c r="F37" s="11"/>
    </row>
    <row r="38" spans="1:8" x14ac:dyDescent="0.25">
      <c r="A38" s="48" t="s">
        <v>14</v>
      </c>
      <c r="B38" s="52">
        <v>2518414</v>
      </c>
      <c r="C38" s="52">
        <v>1773707.7</v>
      </c>
      <c r="D38" s="53">
        <f t="shared" si="3"/>
        <v>70.429552091117671</v>
      </c>
      <c r="E38" s="12"/>
      <c r="F38" s="11"/>
    </row>
    <row r="39" spans="1:8" x14ac:dyDescent="0.25">
      <c r="A39" s="48" t="s">
        <v>15</v>
      </c>
      <c r="B39" s="52">
        <v>178161.8</v>
      </c>
      <c r="C39" s="52">
        <v>110639.5</v>
      </c>
      <c r="D39" s="53">
        <f t="shared" si="3"/>
        <v>62.100573748132312</v>
      </c>
      <c r="E39" s="12"/>
      <c r="F39" s="11"/>
    </row>
    <row r="40" spans="1:8" x14ac:dyDescent="0.25">
      <c r="A40" s="48" t="s">
        <v>16</v>
      </c>
      <c r="B40" s="52">
        <v>220413.9</v>
      </c>
      <c r="C40" s="52">
        <v>142655.20000000001</v>
      </c>
      <c r="D40" s="53">
        <f t="shared" si="3"/>
        <v>64.721508035564014</v>
      </c>
      <c r="E40" s="12"/>
      <c r="F40" s="11"/>
    </row>
    <row r="41" spans="1:8" x14ac:dyDescent="0.25">
      <c r="A41" s="48" t="s">
        <v>17</v>
      </c>
      <c r="B41" s="52">
        <v>93259.1</v>
      </c>
      <c r="C41" s="52">
        <v>46547</v>
      </c>
      <c r="D41" s="53">
        <f>C41/B41*100</f>
        <v>49.911483168934716</v>
      </c>
    </row>
    <row r="42" spans="1:8" x14ac:dyDescent="0.25">
      <c r="A42" s="54" t="s">
        <v>18</v>
      </c>
      <c r="B42" s="52">
        <v>27823.599999999999</v>
      </c>
      <c r="C42" s="52">
        <v>16218.3</v>
      </c>
      <c r="D42" s="53">
        <f>C42/B42*100</f>
        <v>58.289725269195934</v>
      </c>
      <c r="G42" s="10"/>
      <c r="H42" s="12"/>
    </row>
    <row r="43" spans="1:8" ht="29.25" customHeight="1" x14ac:dyDescent="0.25">
      <c r="A43" s="48" t="s">
        <v>19</v>
      </c>
      <c r="B43" s="55">
        <v>23861.1</v>
      </c>
      <c r="C43" s="55">
        <v>14737.4</v>
      </c>
      <c r="D43" s="56">
        <f t="shared" si="3"/>
        <v>61.763288364744298</v>
      </c>
      <c r="E43" s="12"/>
      <c r="F43" s="11"/>
      <c r="G43" s="10"/>
      <c r="H43" s="12"/>
    </row>
    <row r="44" spans="1:8" ht="46.5" customHeight="1" x14ac:dyDescent="0.25">
      <c r="A44" s="48" t="s">
        <v>55</v>
      </c>
      <c r="B44" s="57">
        <v>55.4</v>
      </c>
      <c r="C44" s="57">
        <v>55.4</v>
      </c>
      <c r="D44" s="56">
        <f t="shared" si="3"/>
        <v>100</v>
      </c>
      <c r="E44" s="12"/>
      <c r="F44" s="11"/>
    </row>
    <row r="45" spans="1:8" ht="20.25" customHeight="1" x14ac:dyDescent="0.25">
      <c r="A45" s="58" t="s">
        <v>20</v>
      </c>
      <c r="B45" s="59">
        <f>B43+B42+B41+B40+B39+B38+B37+B36+B35+B34+B44</f>
        <v>4943512.8</v>
      </c>
      <c r="C45" s="59">
        <f>C43+C42+C41+C40+C39+C38+C37+C36+C35+C34+C44</f>
        <v>2984113.6</v>
      </c>
      <c r="D45" s="60">
        <f t="shared" si="3"/>
        <v>60.364233303896775</v>
      </c>
      <c r="E45" s="38"/>
      <c r="F45" s="38"/>
      <c r="G45" s="11"/>
    </row>
    <row r="46" spans="1:8" ht="29.25" x14ac:dyDescent="0.25">
      <c r="A46" s="58" t="s">
        <v>49</v>
      </c>
      <c r="B46" s="59">
        <f>B32-B45</f>
        <v>-75130.600000000559</v>
      </c>
      <c r="C46" s="59">
        <f>C32-C45</f>
        <v>24330.399999999907</v>
      </c>
      <c r="D46" s="60"/>
      <c r="E46" s="13"/>
      <c r="F46" s="13"/>
      <c r="G46" s="14"/>
    </row>
    <row r="47" spans="1:8" x14ac:dyDescent="0.25">
      <c r="A47" s="68" t="s">
        <v>34</v>
      </c>
      <c r="B47" s="68"/>
      <c r="C47" s="68"/>
      <c r="D47" s="68"/>
      <c r="E47" s="64"/>
      <c r="F47" s="15"/>
      <c r="G47" s="10"/>
    </row>
    <row r="48" spans="1:8" ht="9.75" customHeight="1" x14ac:dyDescent="0.25">
      <c r="A48" s="68"/>
      <c r="B48" s="68"/>
      <c r="C48" s="68"/>
      <c r="D48" s="68"/>
      <c r="E48" s="10"/>
      <c r="F48" s="10"/>
    </row>
    <row r="49" spans="1:4" ht="15" customHeight="1" x14ac:dyDescent="0.25">
      <c r="A49" s="58" t="s">
        <v>21</v>
      </c>
      <c r="B49" s="39" t="s">
        <v>48</v>
      </c>
      <c r="C49" s="2"/>
      <c r="D49" s="2"/>
    </row>
    <row r="50" spans="1:4" x14ac:dyDescent="0.25">
      <c r="A50" s="71" t="s">
        <v>22</v>
      </c>
      <c r="B50" s="2">
        <f>440000-40000-100000-100000</f>
        <v>200000</v>
      </c>
      <c r="C50" s="2"/>
      <c r="D50" s="2"/>
    </row>
    <row r="51" spans="1:4" ht="34.5" customHeight="1" x14ac:dyDescent="0.25">
      <c r="A51" s="71" t="s">
        <v>47</v>
      </c>
      <c r="B51" s="2">
        <f>531285.54+100000</f>
        <v>631285.54</v>
      </c>
      <c r="C51" s="2"/>
      <c r="D51" s="2"/>
    </row>
    <row r="52" spans="1:4" x14ac:dyDescent="0.25">
      <c r="A52" s="71" t="s">
        <v>35</v>
      </c>
      <c r="B52" s="2"/>
      <c r="C52" s="2"/>
      <c r="D52" s="2"/>
    </row>
    <row r="53" spans="1:4" x14ac:dyDescent="0.25">
      <c r="A53" s="58" t="s">
        <v>23</v>
      </c>
      <c r="B53" s="2">
        <f>B50+B51</f>
        <v>831285.54</v>
      </c>
      <c r="C53" s="2"/>
      <c r="D53" s="2"/>
    </row>
  </sheetData>
  <mergeCells count="4">
    <mergeCell ref="A33:D33"/>
    <mergeCell ref="A47:D48"/>
    <mergeCell ref="A4:D4"/>
    <mergeCell ref="A1:D1"/>
  </mergeCells>
  <pageMargins left="0.7" right="0.7" top="0.28999999999999998" bottom="0.43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Филоненко Е.Е.</cp:lastModifiedBy>
  <cp:lastPrinted>2022-08-01T11:23:24Z</cp:lastPrinted>
  <dcterms:created xsi:type="dcterms:W3CDTF">2014-09-16T05:33:49Z</dcterms:created>
  <dcterms:modified xsi:type="dcterms:W3CDTF">2022-08-15T09:06:31Z</dcterms:modified>
</cp:coreProperties>
</file>